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05" windowWidth="15315" windowHeight="7485"/>
  </bookViews>
  <sheets>
    <sheet name="ключ" sheetId="3" r:id="rId1"/>
    <sheet name="кроссворд" sheetId="1" r:id="rId2"/>
  </sheets>
  <calcPr calcId="144525"/>
</workbook>
</file>

<file path=xl/calcChain.xml><?xml version="1.0" encoding="utf-8"?>
<calcChain xmlns="http://schemas.openxmlformats.org/spreadsheetml/2006/main">
  <c r="AF24" i="3" l="1"/>
  <c r="AG24" i="3" s="1"/>
  <c r="AF23" i="3"/>
  <c r="AG23" i="3" s="1"/>
  <c r="AF22" i="3"/>
  <c r="AG22" i="3" s="1"/>
  <c r="AF21" i="3"/>
  <c r="AG21" i="3" s="1"/>
  <c r="AF20" i="3"/>
  <c r="AG20" i="3" s="1"/>
  <c r="AF19" i="3"/>
  <c r="AG19" i="3" s="1"/>
  <c r="AF18" i="3"/>
  <c r="AG18" i="3" s="1"/>
  <c r="AF17" i="3"/>
  <c r="AG17" i="3" s="1"/>
  <c r="AF16" i="3"/>
  <c r="AG16" i="3" s="1"/>
  <c r="AF15" i="3"/>
  <c r="AG15" i="3" s="1"/>
  <c r="AF14" i="3"/>
  <c r="AG14" i="3" s="1"/>
  <c r="AF13" i="3"/>
  <c r="AG13" i="3" s="1"/>
  <c r="AF12" i="3"/>
  <c r="AG12" i="3" s="1"/>
  <c r="AF11" i="3"/>
  <c r="AG11" i="3" s="1"/>
  <c r="AF10" i="3"/>
  <c r="AG10" i="3" s="1"/>
  <c r="AF9" i="3"/>
  <c r="AG9" i="3" s="1"/>
  <c r="AF8" i="3"/>
  <c r="AG8" i="3" s="1"/>
  <c r="AF7" i="3"/>
  <c r="AG7" i="3" s="1"/>
  <c r="AF6" i="3"/>
  <c r="AG6" i="3" s="1"/>
  <c r="AF5" i="3"/>
  <c r="AG5" i="3" s="1"/>
  <c r="AG25" i="3" s="1"/>
  <c r="M1" i="3" s="1"/>
  <c r="AF24" i="1" l="1"/>
  <c r="AG24" i="1" s="1"/>
  <c r="AF23" i="1"/>
  <c r="AG23" i="1" s="1"/>
  <c r="AF22" i="1"/>
  <c r="AG22" i="1" s="1"/>
  <c r="AF21" i="1"/>
  <c r="AG21" i="1" s="1"/>
  <c r="AF20" i="1"/>
  <c r="AG20" i="1" s="1"/>
  <c r="AF19" i="1"/>
  <c r="AG19" i="1" s="1"/>
  <c r="AF18" i="1"/>
  <c r="AG18" i="1" s="1"/>
  <c r="AF17" i="1"/>
  <c r="AG17" i="1" s="1"/>
  <c r="AF16" i="1"/>
  <c r="AG16" i="1" s="1"/>
  <c r="AF15" i="1"/>
  <c r="AG15" i="1" s="1"/>
  <c r="AF14" i="1"/>
  <c r="AG14" i="1" s="1"/>
  <c r="AF13" i="1"/>
  <c r="AG13" i="1" s="1"/>
  <c r="AF12" i="1"/>
  <c r="AG12" i="1" s="1"/>
  <c r="AF11" i="1"/>
  <c r="AG11" i="1" s="1"/>
  <c r="AF10" i="1"/>
  <c r="AG10" i="1" s="1"/>
  <c r="AF9" i="1"/>
  <c r="AG9" i="1" s="1"/>
  <c r="AF8" i="1"/>
  <c r="AG8" i="1" s="1"/>
  <c r="AF7" i="1"/>
  <c r="AG7" i="1" s="1"/>
  <c r="AF6" i="1"/>
  <c r="AG6" i="1" s="1"/>
  <c r="AF5" i="1"/>
  <c r="AG5" i="1" s="1"/>
  <c r="AG25" i="1" l="1"/>
  <c r="M1" i="1" s="1"/>
</calcChain>
</file>

<file path=xl/comments1.xml><?xml version="1.0" encoding="utf-8"?>
<comments xmlns="http://schemas.openxmlformats.org/spreadsheetml/2006/main">
  <authors>
    <author>admin</author>
  </authors>
  <commentList>
    <comment ref="K5" authorId="0">
      <text>
        <r>
          <rPr>
            <b/>
            <sz val="11"/>
            <color indexed="81"/>
            <rFont val="Tahoma"/>
            <family val="2"/>
            <charset val="204"/>
          </rPr>
          <t>взыскание денежных средств за различные виды нарушений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T5" authorId="0">
      <text>
        <r>
          <rPr>
            <b/>
            <sz val="11"/>
            <color indexed="81"/>
            <rFont val="Tahoma"/>
            <family val="2"/>
            <charset val="204"/>
          </rPr>
          <t>совокупность действий по продвижению товаров и услуг на рынок, стимулированию продаж посредством рекламы и других способов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X5" authorId="0">
      <text>
        <r>
          <rPr>
            <b/>
            <sz val="11"/>
            <color indexed="81"/>
            <rFont val="Tahoma"/>
            <family val="2"/>
            <charset val="204"/>
          </rPr>
          <t>предусмотренный законом обязательный
платеж, осуществляемый при получении доходов, владении имуществом и
других установленных случаях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O6" authorId="0">
      <text>
        <r>
          <rPr>
            <b/>
            <sz val="11"/>
            <color indexed="81"/>
            <rFont val="Tahoma"/>
            <family val="2"/>
            <charset val="204"/>
          </rPr>
          <t>повышение общего уровня цен на товары и услуги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V6" authorId="0">
      <text>
        <r>
          <rPr>
            <b/>
            <sz val="11"/>
            <color indexed="81"/>
            <rFont val="Tahoma"/>
            <family val="2"/>
            <charset val="204"/>
          </rPr>
          <t>превышение расходов над доходами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I7" authorId="0">
      <text>
        <r>
          <rPr>
            <b/>
            <sz val="11"/>
            <color indexed="81"/>
            <rFont val="Tahoma"/>
            <family val="2"/>
            <charset val="204"/>
          </rPr>
          <t>план доходов и расходов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E8" authorId="0">
      <text>
        <r>
          <rPr>
            <b/>
            <sz val="11"/>
            <color indexed="81"/>
            <rFont val="Tahoma"/>
            <family val="2"/>
            <charset val="204"/>
          </rPr>
          <t>ежемесячная денежная сумма, выплачиваемая 
в соответствии 
с законодательством лицам для замещения утраченного дохода</t>
        </r>
      </text>
    </comment>
    <comment ref="G8" authorId="0">
      <text>
        <r>
          <rPr>
            <b/>
            <sz val="11"/>
            <color indexed="81"/>
            <rFont val="Tahoma"/>
            <family val="2"/>
            <charset val="204"/>
          </rPr>
          <t>часть финансовых активов индивида,
используемая для удовлетворения 
его будущих потребностей и получения дополнительного дохода в будущем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R8" authorId="0">
      <text>
        <r>
          <rPr>
            <b/>
            <sz val="11"/>
            <color indexed="81"/>
            <rFont val="Tahoma"/>
            <family val="2"/>
            <charset val="204"/>
          </rPr>
          <t>превышение доходов над расходами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Q9" authorId="0">
      <text>
        <r>
          <rPr>
            <b/>
            <sz val="11"/>
            <color indexed="81"/>
            <rFont val="Tahoma"/>
            <family val="2"/>
            <charset val="204"/>
          </rPr>
          <t>эмиссионная долговая ценная бумага, владелец которой имеет право получить от лица, 
её выпустившего, 
в оговоренный срок её номинальную стоимость, 
а также установленные проценты за период владения ценной бумагой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G10" authorId="0">
      <text>
        <r>
          <rPr>
            <b/>
            <sz val="11"/>
            <color indexed="81"/>
            <rFont val="Tahoma"/>
            <family val="2"/>
            <charset val="204"/>
          </rPr>
          <t>вероятность финансовых потерь или дополнительных доходов вследствие непредвиденных событий в экономике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L11" authorId="0">
      <text>
        <r>
          <rPr>
            <b/>
            <sz val="11"/>
            <color indexed="81"/>
            <rFont val="Tahoma"/>
            <family val="2"/>
            <charset val="204"/>
          </rPr>
          <t>лицо, размещающее денежные средства, 
с целью последующего получения дохода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D12" authorId="0">
      <text>
        <r>
          <rPr>
            <b/>
            <sz val="11"/>
            <color indexed="81"/>
            <rFont val="Tahoma"/>
            <family val="2"/>
            <charset val="204"/>
          </rPr>
          <t>денежная сумма, выплачиваемая регулярно 
учащимся средних и высших учебных заведений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M13" authorId="0">
      <text>
        <r>
          <rPr>
            <b/>
            <sz val="11"/>
            <color indexed="81"/>
            <rFont val="Tahoma"/>
            <family val="2"/>
            <charset val="204"/>
          </rPr>
          <t>часть прибыли акционерного общества, распределяемая между акционерами в соответствии 
с количеством акций, находящихся в их владении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I14" authorId="0">
      <text>
        <r>
          <rPr>
            <b/>
            <sz val="11"/>
            <color indexed="81"/>
            <rFont val="Tahoma"/>
            <family val="2"/>
            <charset val="204"/>
          </rPr>
          <t>денежная сумма, 
которую банк выдает заемщику во временное пользование 
на определенный срок 
с условием уплаты определенного процента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J15" authorId="0">
      <text>
        <r>
          <rPr>
            <b/>
            <sz val="11"/>
            <color indexed="81"/>
            <rFont val="Tahoma"/>
            <family val="2"/>
            <charset val="204"/>
          </rPr>
          <t>сумма денег, которую должен заплатить налогоплательщик 
в случае нарушения 
сроков уплаты налога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N16" authorId="0">
      <text>
        <r>
          <rPr>
            <b/>
            <sz val="11"/>
            <color indexed="81"/>
            <rFont val="Tahoma"/>
            <family val="2"/>
            <charset val="204"/>
          </rPr>
          <t xml:space="preserve">17 (гор.) эмиссионная ценная бумага, закрепляющая права её владельца (акционера) на получение части прибыли акционерного общества в виде дивидендов
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17 (верт.) вид интернет-мошенничества, 
при котором от имени общеизвестных компаний жертве предлагается перейти на ее сайт, который внешне почти не отличим от оригинального сайта настоящей компании</t>
        </r>
      </text>
    </comment>
    <comment ref="H18" authorId="0">
      <text>
        <r>
          <rPr>
            <b/>
            <sz val="11"/>
            <color indexed="81"/>
            <rFont val="Tahoma"/>
            <family val="2"/>
            <charset val="204"/>
          </rPr>
          <t>сумма денежных средств, переданная лицом кредитному учреждению с целью получить доход в виде процентов, образующихся в ходе финансовых операций 
с вкладом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K21" authorId="0">
      <text>
        <r>
          <rPr>
            <b/>
            <sz val="11"/>
            <color indexed="81"/>
            <rFont val="Tahoma"/>
            <family val="2"/>
            <charset val="204"/>
          </rPr>
          <t>всеобщий эквивалент, 
мера стоимости 
при купле-продаже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K5" authorId="0">
      <text>
        <r>
          <rPr>
            <b/>
            <sz val="11"/>
            <color indexed="81"/>
            <rFont val="Tahoma"/>
            <family val="2"/>
            <charset val="204"/>
          </rPr>
          <t>взыскание денежных средств 
за различные виды нарушений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T5" authorId="0">
      <text>
        <r>
          <rPr>
            <b/>
            <sz val="11"/>
            <color indexed="81"/>
            <rFont val="Tahoma"/>
            <family val="2"/>
            <charset val="204"/>
          </rPr>
          <t>совокупность действий по продвижению товаров и услуг на рынок, стимулированию продаж посредством рекламы и других способов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X5" authorId="0">
      <text>
        <r>
          <rPr>
            <b/>
            <sz val="11"/>
            <color indexed="81"/>
            <rFont val="Tahoma"/>
            <family val="2"/>
            <charset val="204"/>
          </rPr>
          <t>предусмотренный законом обязательный
платеж, осуществляемый при получении доходов, владении имуществом и
других установленных случаях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O6" authorId="0">
      <text>
        <r>
          <rPr>
            <b/>
            <sz val="11"/>
            <color indexed="81"/>
            <rFont val="Tahoma"/>
            <family val="2"/>
            <charset val="204"/>
          </rPr>
          <t>повышение общего уровня цен на товары и услуги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V6" authorId="0">
      <text>
        <r>
          <rPr>
            <b/>
            <sz val="11"/>
            <color indexed="81"/>
            <rFont val="Tahoma"/>
            <family val="2"/>
            <charset val="204"/>
          </rPr>
          <t>превышение расходов над доходами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I7" authorId="0">
      <text>
        <r>
          <rPr>
            <b/>
            <sz val="11"/>
            <color indexed="81"/>
            <rFont val="Tahoma"/>
            <family val="2"/>
            <charset val="204"/>
          </rPr>
          <t>план доходов и расходов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E8" authorId="0">
      <text>
        <r>
          <rPr>
            <b/>
            <sz val="11"/>
            <color indexed="81"/>
            <rFont val="Tahoma"/>
            <family val="2"/>
            <charset val="204"/>
          </rPr>
          <t>ежемесячная денежная сумма, выплачиваемая 
в соответствии 
с законодательством лицам для замещения утраченного дохода</t>
        </r>
      </text>
    </comment>
    <comment ref="G8" authorId="0">
      <text>
        <r>
          <rPr>
            <b/>
            <sz val="11"/>
            <color indexed="81"/>
            <rFont val="Tahoma"/>
            <family val="2"/>
            <charset val="204"/>
          </rPr>
          <t>часть финансовых активов индивида,
используемая для удовлетворения 
его будущих потребностей и получения дополнительного дохода в будущем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R8" authorId="0">
      <text>
        <r>
          <rPr>
            <b/>
            <sz val="11"/>
            <color indexed="81"/>
            <rFont val="Tahoma"/>
            <family val="2"/>
            <charset val="204"/>
          </rPr>
          <t>превышение доходов над расходами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Q9" authorId="0">
      <text>
        <r>
          <rPr>
            <b/>
            <sz val="11"/>
            <color indexed="81"/>
            <rFont val="Tahoma"/>
            <family val="2"/>
            <charset val="204"/>
          </rPr>
          <t>эмиссионная долговая ценная бумага, владелец которой имеет право получить от лица, 
её выпустившего, 
в оговоренный срок её номинальную стоимость, 
а также установленные проценты за период владения ценной бумагой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G10" authorId="0">
      <text>
        <r>
          <rPr>
            <b/>
            <sz val="11"/>
            <color indexed="81"/>
            <rFont val="Tahoma"/>
            <family val="2"/>
            <charset val="204"/>
          </rPr>
          <t>вероятность финансовых потерь или дополнительных доходов вследствие непредвиденных событий в экономике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L11" authorId="0">
      <text>
        <r>
          <rPr>
            <b/>
            <sz val="11"/>
            <color indexed="81"/>
            <rFont val="Tahoma"/>
            <family val="2"/>
            <charset val="204"/>
          </rPr>
          <t>лицо, размещающее денежные средства, 
с целью последующего получения дохода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D12" authorId="0">
      <text>
        <r>
          <rPr>
            <b/>
            <sz val="11"/>
            <color indexed="81"/>
            <rFont val="Tahoma"/>
            <family val="2"/>
            <charset val="204"/>
          </rPr>
          <t>денежная сумма, выплачиваемая регулярно 
учащимся средних и высших учебных заведений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M13" authorId="0">
      <text>
        <r>
          <rPr>
            <b/>
            <sz val="11"/>
            <color indexed="81"/>
            <rFont val="Tahoma"/>
            <family val="2"/>
            <charset val="204"/>
          </rPr>
          <t>часть прибыли акционерного общества, распределяемая между акционерами в соответствии 
с количеством акций, находящихся в их владении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I14" authorId="0">
      <text>
        <r>
          <rPr>
            <b/>
            <sz val="11"/>
            <color indexed="81"/>
            <rFont val="Tahoma"/>
            <family val="2"/>
            <charset val="204"/>
          </rPr>
          <t>денежная сумма, 
которую банк выдает заемщику во временное пользование 
на определенный срок 
с условием уплаты определенного процента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J15" authorId="0">
      <text>
        <r>
          <rPr>
            <b/>
            <sz val="11"/>
            <color indexed="81"/>
            <rFont val="Tahoma"/>
            <family val="2"/>
            <charset val="204"/>
          </rPr>
          <t>сумма денег, которую должен заплатить налогоплательщик 
в случае нарушения 
сроков уплаты налога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N16" authorId="0">
      <text>
        <r>
          <rPr>
            <b/>
            <sz val="11"/>
            <color indexed="81"/>
            <rFont val="Tahoma"/>
            <family val="2"/>
            <charset val="204"/>
          </rPr>
          <t xml:space="preserve">17 (гор.) эмиссионная ценная бумага, закрепляющая права её владельца (акционера) на получение части прибыли акционерного общества в виде дивидендов
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17 (верт.) вид интернет-мошенничества, 
при котором от имени общеизвестных компаний жертве предлагается перейти на ее сайт, который внешне почти не отличим от оригинального сайта настоящей компании</t>
        </r>
      </text>
    </comment>
    <comment ref="H18" authorId="0">
      <text>
        <r>
          <rPr>
            <b/>
            <sz val="11"/>
            <color indexed="81"/>
            <rFont val="Tahoma"/>
            <family val="2"/>
            <charset val="204"/>
          </rPr>
          <t>сумма денежных средств, переданная лицом кредитному учреждению с целью получить доход в виде процентов, образующихся в ходе финансовых операций 
с вкладом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K21" authorId="0">
      <text>
        <r>
          <rPr>
            <b/>
            <sz val="11"/>
            <color indexed="81"/>
            <rFont val="Tahoma"/>
            <family val="2"/>
            <charset val="204"/>
          </rPr>
          <t>всеобщий эквивалент, 
мера стоимости 
при купле-продаже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<sst xmlns="http://schemas.openxmlformats.org/spreadsheetml/2006/main" count="126" uniqueCount="32">
  <si>
    <t>17 г</t>
  </si>
  <si>
    <t>17в</t>
  </si>
  <si>
    <t>Ваш результат:</t>
  </si>
  <si>
    <t>баллов</t>
  </si>
  <si>
    <t>ш</t>
  </si>
  <si>
    <t>т</t>
  </si>
  <si>
    <t>р</t>
  </si>
  <si>
    <t>а</t>
  </si>
  <si>
    <t>ф</t>
  </si>
  <si>
    <t>м</t>
  </si>
  <si>
    <t>к</t>
  </si>
  <si>
    <t>е</t>
  </si>
  <si>
    <t>и</t>
  </si>
  <si>
    <t>н</t>
  </si>
  <si>
    <t>г</t>
  </si>
  <si>
    <t>л</t>
  </si>
  <si>
    <t>о</t>
  </si>
  <si>
    <t>п</t>
  </si>
  <si>
    <t>б</t>
  </si>
  <si>
    <t>у</t>
  </si>
  <si>
    <t>ы</t>
  </si>
  <si>
    <t>я</t>
  </si>
  <si>
    <t>ц</t>
  </si>
  <si>
    <t>ю</t>
  </si>
  <si>
    <t>д</t>
  </si>
  <si>
    <t>ж</t>
  </si>
  <si>
    <t>с</t>
  </si>
  <si>
    <t>ь</t>
  </si>
  <si>
    <t>в</t>
  </si>
  <si>
    <t>з</t>
  </si>
  <si>
    <t>"В мире финансов"</t>
  </si>
  <si>
    <t>Кроссворд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</si>
</sst>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image" Target="../media/image2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AH89"/>
  <sheetViews>
    <sheetView tabSelected="1" zoomScaleNormal="100" workbookViewId="0">
      <selection activeCell="Z21" sqref="Z21"/>
    </sheetView>
  </sheetViews>
  <sheetFormatPr defaultRowHeight="15" x14ac:dyDescent="0.25"/>
  <cols>
    <col min="1" max="29" width="3.7109375" customWidth="1"/>
    <col min="30" max="31" width="3.5703125" customWidth="1"/>
    <col min="32" max="32" width="8.5703125" customWidth="1"/>
    <col min="33" max="33" width="5.42578125" customWidth="1"/>
    <col min="34" max="34" width="4.42578125" customWidth="1"/>
    <col min="35" max="43" width="3.7109375" customWidth="1"/>
  </cols>
  <sheetData>
    <row r="1" spans="4:33" ht="17.100000000000001" customHeight="1" x14ac:dyDescent="0.25">
      <c r="M1" s="10">
        <f>AG25</f>
        <v>20</v>
      </c>
      <c r="N1" s="10"/>
    </row>
    <row r="2" spans="4:33" ht="17.100000000000001" customHeight="1" x14ac:dyDescent="0.3">
      <c r="G2" s="3" t="s">
        <v>2</v>
      </c>
      <c r="H2" s="3"/>
      <c r="I2" s="3"/>
      <c r="J2" s="3"/>
      <c r="K2" s="2"/>
      <c r="L2" s="2"/>
      <c r="M2" s="10"/>
      <c r="N2" s="10"/>
      <c r="O2" s="3" t="s">
        <v>3</v>
      </c>
      <c r="P2" s="2"/>
      <c r="Q2" s="2"/>
    </row>
    <row r="3" spans="4:33" ht="17.100000000000001" customHeight="1" x14ac:dyDescent="0.25"/>
    <row r="4" spans="4:33" ht="17.100000000000001" customHeight="1" x14ac:dyDescent="0.25"/>
    <row r="5" spans="4:33" ht="17.100000000000001" customHeight="1" x14ac:dyDescent="0.25">
      <c r="K5" s="1">
        <v>1</v>
      </c>
      <c r="T5" s="1">
        <v>2</v>
      </c>
      <c r="X5" s="1">
        <v>3</v>
      </c>
      <c r="AE5">
        <v>1</v>
      </c>
      <c r="AF5" t="str">
        <f>CONCATENATE(K6,K7,K8,K9,K10)</f>
        <v>штраф</v>
      </c>
      <c r="AG5">
        <f>IF(AF5="штраф",1,0)</f>
        <v>1</v>
      </c>
    </row>
    <row r="6" spans="4:33" ht="17.100000000000001" customHeight="1" x14ac:dyDescent="0.25">
      <c r="K6" s="5" t="s">
        <v>4</v>
      </c>
      <c r="O6" s="1">
        <v>4</v>
      </c>
      <c r="T6" s="5" t="s">
        <v>9</v>
      </c>
      <c r="V6" s="1">
        <v>5</v>
      </c>
      <c r="X6" s="5" t="s">
        <v>13</v>
      </c>
      <c r="AE6">
        <v>2</v>
      </c>
      <c r="AF6" t="str">
        <f>CONCATENATE(T6,T7,T8,T9,T10,T11,T12,T13,T14)</f>
        <v>маркетинг</v>
      </c>
      <c r="AG6">
        <f>IF(AF6="маркетинг",1,0)</f>
        <v>1</v>
      </c>
    </row>
    <row r="7" spans="4:33" ht="17.100000000000001" customHeight="1" x14ac:dyDescent="0.25">
      <c r="I7" s="1">
        <v>6</v>
      </c>
      <c r="K7" s="7" t="s">
        <v>5</v>
      </c>
      <c r="O7" s="5" t="s">
        <v>12</v>
      </c>
      <c r="T7" s="7" t="s">
        <v>7</v>
      </c>
      <c r="V7" s="5" t="s">
        <v>19</v>
      </c>
      <c r="X7" s="5" t="s">
        <v>7</v>
      </c>
      <c r="AE7">
        <v>3</v>
      </c>
      <c r="AF7" t="str">
        <f>CONCATENATE(X6,X7,X8,X9,X10)</f>
        <v>налог</v>
      </c>
      <c r="AG7">
        <f>IF(AF7="налог",1,0)</f>
        <v>1</v>
      </c>
    </row>
    <row r="8" spans="4:33" ht="17.100000000000001" customHeight="1" x14ac:dyDescent="0.25">
      <c r="E8" s="1">
        <v>7</v>
      </c>
      <c r="G8" s="1">
        <v>8</v>
      </c>
      <c r="H8" s="4" t="s">
        <v>26</v>
      </c>
      <c r="I8" s="5" t="s">
        <v>18</v>
      </c>
      <c r="J8" s="6" t="s">
        <v>11</v>
      </c>
      <c r="K8" s="5" t="s">
        <v>6</v>
      </c>
      <c r="L8" s="5" t="s">
        <v>11</v>
      </c>
      <c r="M8" s="5" t="s">
        <v>25</v>
      </c>
      <c r="N8" s="4" t="s">
        <v>11</v>
      </c>
      <c r="O8" s="5" t="s">
        <v>13</v>
      </c>
      <c r="P8" s="6" t="s">
        <v>12</v>
      </c>
      <c r="Q8" s="5" t="s">
        <v>21</v>
      </c>
      <c r="R8" s="1">
        <v>9</v>
      </c>
      <c r="S8" s="5" t="s">
        <v>17</v>
      </c>
      <c r="T8" s="5" t="s">
        <v>6</v>
      </c>
      <c r="U8" s="4" t="s">
        <v>12</v>
      </c>
      <c r="V8" s="5" t="s">
        <v>18</v>
      </c>
      <c r="W8" s="9" t="s">
        <v>20</v>
      </c>
      <c r="X8" s="5" t="s">
        <v>15</v>
      </c>
      <c r="Y8" s="6" t="s">
        <v>27</v>
      </c>
      <c r="AE8">
        <v>4</v>
      </c>
      <c r="AF8" t="str">
        <f>CONCATENATE(O7,O8,O9,O10,O11,O12,O13,O14)</f>
        <v>инфляция</v>
      </c>
      <c r="AG8">
        <f>IF(AF8="инфляция",1,0)</f>
        <v>1</v>
      </c>
    </row>
    <row r="9" spans="4:33" ht="17.100000000000001" customHeight="1" x14ac:dyDescent="0.25">
      <c r="E9" s="5" t="s">
        <v>17</v>
      </c>
      <c r="I9" s="5" t="s">
        <v>23</v>
      </c>
      <c r="K9" s="8" t="s">
        <v>7</v>
      </c>
      <c r="O9" s="5" t="s">
        <v>8</v>
      </c>
      <c r="Q9" s="1">
        <v>10</v>
      </c>
      <c r="T9" s="8" t="s">
        <v>10</v>
      </c>
      <c r="V9" s="5" t="s">
        <v>20</v>
      </c>
      <c r="X9" s="5" t="s">
        <v>16</v>
      </c>
      <c r="AE9">
        <v>5</v>
      </c>
      <c r="AF9" t="str">
        <f>CONCATENATE(V7,V8,V9,V10,V11,V12)</f>
        <v>убыток</v>
      </c>
      <c r="AG9">
        <f>IF(AF9="убыток",1,0)</f>
        <v>1</v>
      </c>
    </row>
    <row r="10" spans="4:33" ht="17.100000000000001" customHeight="1" x14ac:dyDescent="0.25">
      <c r="E10" s="5" t="s">
        <v>11</v>
      </c>
      <c r="G10" s="1">
        <v>11</v>
      </c>
      <c r="I10" s="5" t="s">
        <v>24</v>
      </c>
      <c r="K10" s="5" t="s">
        <v>8</v>
      </c>
      <c r="O10" s="5" t="s">
        <v>15</v>
      </c>
      <c r="Q10" s="5" t="s">
        <v>16</v>
      </c>
      <c r="T10" s="5" t="s">
        <v>11</v>
      </c>
      <c r="V10" s="5" t="s">
        <v>5</v>
      </c>
      <c r="X10" s="5" t="s">
        <v>14</v>
      </c>
      <c r="AE10">
        <v>6</v>
      </c>
      <c r="AF10" t="str">
        <f>CONCATENATE(I8,I9,I10,I11,I12,I13)</f>
        <v>бюджет</v>
      </c>
      <c r="AG10">
        <f>IF(AF10="бюджет",1,0)</f>
        <v>1</v>
      </c>
    </row>
    <row r="11" spans="4:33" ht="17.100000000000001" customHeight="1" x14ac:dyDescent="0.25">
      <c r="E11" s="5" t="s">
        <v>13</v>
      </c>
      <c r="G11" s="7" t="s">
        <v>6</v>
      </c>
      <c r="I11" s="7" t="s">
        <v>25</v>
      </c>
      <c r="L11" s="1">
        <v>12</v>
      </c>
      <c r="O11" s="5" t="s">
        <v>21</v>
      </c>
      <c r="Q11" s="5" t="s">
        <v>18</v>
      </c>
      <c r="T11" s="5" t="s">
        <v>5</v>
      </c>
      <c r="V11" s="5" t="s">
        <v>16</v>
      </c>
      <c r="AE11">
        <v>7</v>
      </c>
      <c r="AF11" t="str">
        <f>CONCATENATE(E9,E10,E11,E12,E13,E14)</f>
        <v>пенсия</v>
      </c>
      <c r="AG11">
        <f>IF(AF11="пенсия",1,0)</f>
        <v>1</v>
      </c>
    </row>
    <row r="12" spans="4:33" ht="17.100000000000001" customHeight="1" x14ac:dyDescent="0.25">
      <c r="D12" s="1">
        <v>13</v>
      </c>
      <c r="E12" s="5" t="s">
        <v>26</v>
      </c>
      <c r="F12" s="6" t="s">
        <v>5</v>
      </c>
      <c r="G12" s="5" t="s">
        <v>12</v>
      </c>
      <c r="H12" s="5" t="s">
        <v>17</v>
      </c>
      <c r="I12" s="5" t="s">
        <v>11</v>
      </c>
      <c r="J12" s="5" t="s">
        <v>13</v>
      </c>
      <c r="K12" s="4" t="s">
        <v>24</v>
      </c>
      <c r="L12" s="5" t="s">
        <v>12</v>
      </c>
      <c r="M12" s="6" t="s">
        <v>21</v>
      </c>
      <c r="O12" s="7" t="s">
        <v>22</v>
      </c>
      <c r="Q12" s="7" t="s">
        <v>15</v>
      </c>
      <c r="T12" s="7" t="s">
        <v>12</v>
      </c>
      <c r="V12" s="5" t="s">
        <v>10</v>
      </c>
      <c r="AE12">
        <v>8</v>
      </c>
      <c r="AF12" t="str">
        <f>CONCATENATE(H8,I8,J8,K8,L8,M8,N8,O8,P8,Q8)</f>
        <v>сбережения</v>
      </c>
      <c r="AG12">
        <f>IF(AF12="сбережения",1,0)</f>
        <v>1</v>
      </c>
    </row>
    <row r="13" spans="4:33" ht="17.100000000000001" customHeight="1" x14ac:dyDescent="0.25">
      <c r="E13" s="5" t="s">
        <v>12</v>
      </c>
      <c r="G13" s="8" t="s">
        <v>26</v>
      </c>
      <c r="I13" s="8" t="s">
        <v>5</v>
      </c>
      <c r="L13" s="5" t="s">
        <v>13</v>
      </c>
      <c r="M13" s="1">
        <v>14</v>
      </c>
      <c r="N13" s="5" t="s">
        <v>24</v>
      </c>
      <c r="O13" s="5" t="s">
        <v>12</v>
      </c>
      <c r="P13" s="5" t="s">
        <v>28</v>
      </c>
      <c r="Q13" s="5" t="s">
        <v>12</v>
      </c>
      <c r="R13" s="5" t="s">
        <v>24</v>
      </c>
      <c r="S13" s="5" t="s">
        <v>11</v>
      </c>
      <c r="T13" s="5" t="s">
        <v>13</v>
      </c>
      <c r="U13" s="5" t="s">
        <v>24</v>
      </c>
      <c r="AE13">
        <v>9</v>
      </c>
      <c r="AF13" t="str">
        <f>CONCATENATE(S8,T8,U8,V8,W8,X8,Y8)</f>
        <v>прибыль</v>
      </c>
      <c r="AG13">
        <f>IF(AF13="прибыль",1,0)</f>
        <v>1</v>
      </c>
    </row>
    <row r="14" spans="4:33" ht="17.100000000000001" customHeight="1" x14ac:dyDescent="0.25">
      <c r="E14" s="5" t="s">
        <v>21</v>
      </c>
      <c r="G14" s="5" t="s">
        <v>10</v>
      </c>
      <c r="I14" s="1">
        <v>15</v>
      </c>
      <c r="L14" s="7" t="s">
        <v>28</v>
      </c>
      <c r="O14" s="8" t="s">
        <v>21</v>
      </c>
      <c r="Q14" s="8" t="s">
        <v>14</v>
      </c>
      <c r="T14" s="8" t="s">
        <v>14</v>
      </c>
      <c r="AE14">
        <v>10</v>
      </c>
      <c r="AF14" t="str">
        <f>CONCATENATE(Q10,Q11,Q12,Q13,Q14,Q15,Q16,Q17,Q18)</f>
        <v>облигация</v>
      </c>
      <c r="AG14">
        <f>IF(AF14="облигация",1,0)</f>
        <v>1</v>
      </c>
    </row>
    <row r="15" spans="4:33" ht="17.100000000000001" customHeight="1" x14ac:dyDescent="0.25">
      <c r="G15" s="5" t="s">
        <v>12</v>
      </c>
      <c r="I15" s="5" t="s">
        <v>10</v>
      </c>
      <c r="J15" s="1">
        <v>16</v>
      </c>
      <c r="K15" s="5" t="s">
        <v>17</v>
      </c>
      <c r="L15" s="5" t="s">
        <v>11</v>
      </c>
      <c r="M15" s="5" t="s">
        <v>13</v>
      </c>
      <c r="N15" s="5" t="s">
        <v>21</v>
      </c>
      <c r="Q15" s="7" t="s">
        <v>7</v>
      </c>
      <c r="AE15">
        <v>11</v>
      </c>
      <c r="AF15" t="str">
        <f>CONCATENATE(G11,G12,G13,G14,G15)</f>
        <v>риски</v>
      </c>
      <c r="AG15">
        <f>IF(AF15="риски",1,0)</f>
        <v>1</v>
      </c>
    </row>
    <row r="16" spans="4:33" ht="17.100000000000001" customHeight="1" x14ac:dyDescent="0.25">
      <c r="I16" s="5" t="s">
        <v>6</v>
      </c>
      <c r="L16" s="8" t="s">
        <v>26</v>
      </c>
      <c r="N16" s="1">
        <v>17</v>
      </c>
      <c r="O16" s="5" t="s">
        <v>7</v>
      </c>
      <c r="P16" s="5" t="s">
        <v>10</v>
      </c>
      <c r="Q16" s="5" t="s">
        <v>22</v>
      </c>
      <c r="R16" s="5" t="s">
        <v>12</v>
      </c>
      <c r="S16" s="5" t="s">
        <v>21</v>
      </c>
      <c r="AE16">
        <v>12</v>
      </c>
      <c r="AF16" t="str">
        <f>CONCATENATE(L12,L13,L14,L15,L16,L17,L18,L19)</f>
        <v>инвестор</v>
      </c>
      <c r="AG16">
        <f>IF(AF16="инвестор",1,0)</f>
        <v>1</v>
      </c>
    </row>
    <row r="17" spans="8:33" ht="17.100000000000001" customHeight="1" x14ac:dyDescent="0.25">
      <c r="I17" s="5" t="s">
        <v>11</v>
      </c>
      <c r="L17" s="7" t="s">
        <v>5</v>
      </c>
      <c r="N17" s="7" t="s">
        <v>8</v>
      </c>
      <c r="Q17" s="8" t="s">
        <v>12</v>
      </c>
      <c r="AE17">
        <v>13</v>
      </c>
      <c r="AF17" t="str">
        <f>CONCATENATE(E12,F12,G12,H12,I12,J12,K12,L12,M12)</f>
        <v>стипендия</v>
      </c>
      <c r="AG17">
        <f>IF(AF17="стипендия",1,0)</f>
        <v>1</v>
      </c>
    </row>
    <row r="18" spans="8:33" ht="17.100000000000001" customHeight="1" x14ac:dyDescent="0.25">
      <c r="H18" s="1">
        <v>18</v>
      </c>
      <c r="I18" s="5" t="s">
        <v>24</v>
      </c>
      <c r="J18" s="6" t="s">
        <v>11</v>
      </c>
      <c r="K18" s="5" t="s">
        <v>17</v>
      </c>
      <c r="L18" s="5" t="s">
        <v>16</v>
      </c>
      <c r="M18" s="5" t="s">
        <v>29</v>
      </c>
      <c r="N18" s="5" t="s">
        <v>12</v>
      </c>
      <c r="O18" s="5" t="s">
        <v>5</v>
      </c>
      <c r="Q18" s="5" t="s">
        <v>21</v>
      </c>
      <c r="AE18">
        <v>14</v>
      </c>
      <c r="AF18" t="str">
        <f>CONCATENATE(N13,O13,P13,Q13,R13,S13,T13,U13)</f>
        <v>дивиденд</v>
      </c>
      <c r="AG18">
        <f>IF(AF18="дивиденд",1,0)</f>
        <v>1</v>
      </c>
    </row>
    <row r="19" spans="8:33" ht="17.100000000000001" customHeight="1" x14ac:dyDescent="0.25">
      <c r="I19" s="5" t="s">
        <v>12</v>
      </c>
      <c r="L19" s="8" t="s">
        <v>6</v>
      </c>
      <c r="N19" s="8" t="s">
        <v>4</v>
      </c>
      <c r="AE19">
        <v>15</v>
      </c>
      <c r="AF19" t="str">
        <f>CONCATENATE(I15,I16,I17,I18,I19,I20)</f>
        <v>кредит</v>
      </c>
      <c r="AG19">
        <f>IF(AF19="кредит",1,0)</f>
        <v>1</v>
      </c>
    </row>
    <row r="20" spans="8:33" ht="17.100000000000001" customHeight="1" x14ac:dyDescent="0.25">
      <c r="I20" s="5" t="s">
        <v>5</v>
      </c>
      <c r="N20" s="7" t="s">
        <v>12</v>
      </c>
      <c r="AE20">
        <v>16</v>
      </c>
      <c r="AF20" t="str">
        <f>CONCATENATE(K15,L15,M15,N15)</f>
        <v>пеня</v>
      </c>
      <c r="AG20">
        <f>IF(AF20="пеня",1,0)</f>
        <v>1</v>
      </c>
    </row>
    <row r="21" spans="8:33" ht="17.100000000000001" customHeight="1" x14ac:dyDescent="0.25">
      <c r="K21" s="1">
        <v>19</v>
      </c>
      <c r="L21" s="5" t="s">
        <v>24</v>
      </c>
      <c r="M21" s="5" t="s">
        <v>11</v>
      </c>
      <c r="N21" s="5" t="s">
        <v>13</v>
      </c>
      <c r="O21" s="5" t="s">
        <v>27</v>
      </c>
      <c r="P21" s="5" t="s">
        <v>14</v>
      </c>
      <c r="Q21" s="5" t="s">
        <v>12</v>
      </c>
      <c r="AE21" t="s">
        <v>0</v>
      </c>
      <c r="AF21" t="str">
        <f>CONCATENATE(O16,P16,Q16,R16,S16)</f>
        <v>акция</v>
      </c>
      <c r="AG21">
        <f>IF(AF21="акция",1,0)</f>
        <v>1</v>
      </c>
    </row>
    <row r="22" spans="8:33" ht="17.100000000000001" customHeight="1" x14ac:dyDescent="0.25">
      <c r="N22" s="8" t="s">
        <v>14</v>
      </c>
      <c r="AE22" t="s">
        <v>1</v>
      </c>
      <c r="AF22" t="str">
        <f>CONCATENATE(N17,N18,N19,N20,N21,N22)</f>
        <v>фишинг</v>
      </c>
      <c r="AG22">
        <f>IF(AF22="фишинг",1,0)</f>
        <v>1</v>
      </c>
    </row>
    <row r="23" spans="8:33" ht="17.100000000000001" customHeight="1" x14ac:dyDescent="0.25">
      <c r="AE23">
        <v>18</v>
      </c>
      <c r="AF23" t="str">
        <f>CONCATENATE(I18,J18,K18,L18,M18,N18,O18)</f>
        <v>депозит</v>
      </c>
      <c r="AG23">
        <f>IF(AF23="депозит",1,0)</f>
        <v>1</v>
      </c>
    </row>
    <row r="24" spans="8:33" ht="17.100000000000001" customHeight="1" x14ac:dyDescent="0.25">
      <c r="AE24">
        <v>19</v>
      </c>
      <c r="AF24" t="str">
        <f>CONCATENATE(L21,M21,N21,O21,P21,Q21)</f>
        <v>деньги</v>
      </c>
      <c r="AG24">
        <f>IF(AF24="деньги",1,0)</f>
        <v>1</v>
      </c>
    </row>
    <row r="25" spans="8:33" ht="17.100000000000001" customHeight="1" x14ac:dyDescent="0.25">
      <c r="AG25">
        <f>SUM(AG5:AG24)</f>
        <v>20</v>
      </c>
    </row>
    <row r="26" spans="8:33" ht="17.100000000000001" customHeight="1" x14ac:dyDescent="0.25"/>
    <row r="27" spans="8:33" ht="17.100000000000001" customHeight="1" x14ac:dyDescent="0.25"/>
    <row r="28" spans="8:33" ht="17.100000000000001" customHeight="1" x14ac:dyDescent="0.25"/>
    <row r="29" spans="8:33" ht="17.100000000000001" customHeight="1" x14ac:dyDescent="0.25"/>
    <row r="30" spans="8:33" ht="17.100000000000001" customHeight="1" x14ac:dyDescent="0.25"/>
    <row r="31" spans="8:33" ht="17.100000000000001" customHeight="1" x14ac:dyDescent="0.25"/>
    <row r="32" spans="8:33" ht="17.100000000000001" customHeight="1" x14ac:dyDescent="0.25"/>
    <row r="33" ht="17.100000000000001" customHeight="1" x14ac:dyDescent="0.25"/>
    <row r="34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7.100000000000001" customHeight="1" x14ac:dyDescent="0.25"/>
    <row r="42" ht="17.100000000000001" customHeight="1" x14ac:dyDescent="0.25"/>
    <row r="43" ht="17.100000000000001" customHeight="1" x14ac:dyDescent="0.25"/>
    <row r="44" ht="17.100000000000001" customHeight="1" x14ac:dyDescent="0.25"/>
    <row r="45" ht="17.100000000000001" customHeight="1" x14ac:dyDescent="0.25"/>
    <row r="46" ht="17.100000000000001" customHeight="1" x14ac:dyDescent="0.25"/>
    <row r="47" ht="17.100000000000001" customHeight="1" x14ac:dyDescent="0.25"/>
    <row r="48" ht="17.100000000000001" customHeight="1" x14ac:dyDescent="0.25"/>
    <row r="49" ht="17.100000000000001" customHeight="1" x14ac:dyDescent="0.25"/>
    <row r="50" ht="17.100000000000001" customHeight="1" x14ac:dyDescent="0.25"/>
    <row r="51" ht="17.100000000000001" customHeight="1" x14ac:dyDescent="0.25"/>
    <row r="52" ht="17.100000000000001" customHeight="1" x14ac:dyDescent="0.25"/>
    <row r="53" ht="17.100000000000001" customHeight="1" x14ac:dyDescent="0.25"/>
    <row r="54" ht="17.100000000000001" customHeight="1" x14ac:dyDescent="0.25"/>
    <row r="55" ht="17.100000000000001" customHeight="1" x14ac:dyDescent="0.25"/>
    <row r="56" ht="17.100000000000001" customHeight="1" x14ac:dyDescent="0.25"/>
    <row r="57" ht="17.100000000000001" customHeight="1" x14ac:dyDescent="0.25"/>
    <row r="58" ht="17.100000000000001" customHeight="1" x14ac:dyDescent="0.25"/>
    <row r="59" ht="17.100000000000001" customHeight="1" x14ac:dyDescent="0.25"/>
    <row r="60" ht="17.100000000000001" customHeight="1" x14ac:dyDescent="0.25"/>
    <row r="61" ht="17.100000000000001" customHeight="1" x14ac:dyDescent="0.25"/>
    <row r="62" ht="17.100000000000001" customHeight="1" x14ac:dyDescent="0.25"/>
    <row r="63" ht="17.100000000000001" customHeight="1" x14ac:dyDescent="0.25"/>
    <row r="64" ht="17.100000000000001" customHeight="1" x14ac:dyDescent="0.25"/>
    <row r="65" ht="17.100000000000001" customHeight="1" x14ac:dyDescent="0.25"/>
    <row r="66" ht="17.100000000000001" customHeight="1" x14ac:dyDescent="0.25"/>
    <row r="67" ht="17.100000000000001" customHeight="1" x14ac:dyDescent="0.25"/>
    <row r="68" ht="17.100000000000001" customHeight="1" x14ac:dyDescent="0.25"/>
    <row r="69" ht="17.100000000000001" customHeight="1" x14ac:dyDescent="0.25"/>
    <row r="70" ht="17.100000000000001" customHeight="1" x14ac:dyDescent="0.25"/>
    <row r="71" ht="17.100000000000001" customHeight="1" x14ac:dyDescent="0.25"/>
    <row r="72" ht="17.100000000000001" customHeight="1" x14ac:dyDescent="0.25"/>
    <row r="73" ht="17.100000000000001" customHeight="1" x14ac:dyDescent="0.25"/>
    <row r="74" ht="17.100000000000001" customHeight="1" x14ac:dyDescent="0.25"/>
    <row r="75" ht="17.100000000000001" customHeight="1" x14ac:dyDescent="0.25"/>
    <row r="76" ht="17.100000000000001" customHeight="1" x14ac:dyDescent="0.25"/>
    <row r="77" ht="17.100000000000001" customHeight="1" x14ac:dyDescent="0.25"/>
    <row r="78" ht="17.100000000000001" customHeight="1" x14ac:dyDescent="0.25"/>
    <row r="79" ht="17.100000000000001" customHeight="1" x14ac:dyDescent="0.25"/>
    <row r="80" ht="17.100000000000001" customHeight="1" x14ac:dyDescent="0.25"/>
    <row r="81" ht="17.100000000000001" customHeight="1" x14ac:dyDescent="0.25"/>
    <row r="82" ht="17.100000000000001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</sheetData>
  <mergeCells count="1">
    <mergeCell ref="M1:N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 r:id="rId2"/>
  <legacyDrawingHF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AH89"/>
  <sheetViews>
    <sheetView zoomScaleNormal="100" workbookViewId="0">
      <selection activeCell="AB17" sqref="AB17"/>
    </sheetView>
  </sheetViews>
  <sheetFormatPr defaultRowHeight="15" x14ac:dyDescent="0.25"/>
  <cols>
    <col min="1" max="29" width="3.7109375" customWidth="1"/>
    <col min="30" max="30" width="3.5703125" customWidth="1"/>
    <col min="31" max="31" width="8" hidden="1" customWidth="1"/>
    <col min="32" max="32" width="8.5703125" hidden="1" customWidth="1"/>
    <col min="33" max="33" width="5.42578125" hidden="1" customWidth="1"/>
    <col min="34" max="34" width="4.42578125" hidden="1" customWidth="1"/>
    <col min="35" max="43" width="3.7109375" customWidth="1"/>
  </cols>
  <sheetData>
    <row r="1" spans="4:33" ht="17.100000000000001" customHeight="1" x14ac:dyDescent="0.25">
      <c r="M1" s="10">
        <f>AG25</f>
        <v>0</v>
      </c>
      <c r="N1" s="10"/>
    </row>
    <row r="2" spans="4:33" ht="17.100000000000001" customHeight="1" x14ac:dyDescent="0.3">
      <c r="G2" s="3" t="s">
        <v>2</v>
      </c>
      <c r="H2" s="3"/>
      <c r="I2" s="3"/>
      <c r="J2" s="3"/>
      <c r="K2" s="2"/>
      <c r="L2" s="2"/>
      <c r="M2" s="10"/>
      <c r="N2" s="10"/>
      <c r="O2" s="3" t="s">
        <v>3</v>
      </c>
      <c r="P2" s="2"/>
      <c r="Q2" s="2"/>
    </row>
    <row r="3" spans="4:33" ht="17.100000000000001" customHeight="1" x14ac:dyDescent="0.25"/>
    <row r="4" spans="4:33" ht="17.100000000000001" customHeight="1" x14ac:dyDescent="0.25"/>
    <row r="5" spans="4:33" ht="17.100000000000001" customHeight="1" x14ac:dyDescent="0.25">
      <c r="K5" s="1">
        <v>1</v>
      </c>
      <c r="T5" s="1">
        <v>2</v>
      </c>
      <c r="X5" s="1">
        <v>3</v>
      </c>
      <c r="AE5">
        <v>1</v>
      </c>
      <c r="AF5" t="str">
        <f>CONCATENATE(K6,K7,K8,K9,K10)</f>
        <v/>
      </c>
      <c r="AG5">
        <f>IF(AF5="штраф",1,0)</f>
        <v>0</v>
      </c>
    </row>
    <row r="6" spans="4:33" ht="17.100000000000001" customHeight="1" x14ac:dyDescent="0.25">
      <c r="K6" s="5"/>
      <c r="O6" s="1">
        <v>4</v>
      </c>
      <c r="T6" s="5"/>
      <c r="V6" s="1">
        <v>5</v>
      </c>
      <c r="X6" s="5"/>
      <c r="AE6">
        <v>2</v>
      </c>
      <c r="AF6" t="str">
        <f>CONCATENATE(T6,T7,T8,T9,T10,T11,T12,T13,T14)</f>
        <v/>
      </c>
      <c r="AG6">
        <f>IF(AF6="маркетинг",1,0)</f>
        <v>0</v>
      </c>
    </row>
    <row r="7" spans="4:33" ht="17.100000000000001" customHeight="1" x14ac:dyDescent="0.25">
      <c r="I7" s="1">
        <v>6</v>
      </c>
      <c r="K7" s="7"/>
      <c r="O7" s="5"/>
      <c r="T7" s="7"/>
      <c r="V7" s="5"/>
      <c r="X7" s="5"/>
      <c r="AE7">
        <v>3</v>
      </c>
      <c r="AF7" t="str">
        <f>CONCATENATE(X6,X7,X8,X9,X10)</f>
        <v/>
      </c>
      <c r="AG7">
        <f>IF(AF7="налог",1,0)</f>
        <v>0</v>
      </c>
    </row>
    <row r="8" spans="4:33" ht="17.100000000000001" customHeight="1" x14ac:dyDescent="0.25">
      <c r="E8" s="1">
        <v>7</v>
      </c>
      <c r="G8" s="1">
        <v>8</v>
      </c>
      <c r="H8" s="4"/>
      <c r="I8" s="5"/>
      <c r="J8" s="6"/>
      <c r="K8" s="5"/>
      <c r="L8" s="5"/>
      <c r="M8" s="5"/>
      <c r="N8" s="4"/>
      <c r="O8" s="5"/>
      <c r="P8" s="6"/>
      <c r="Q8" s="5"/>
      <c r="R8" s="1">
        <v>9</v>
      </c>
      <c r="S8" s="5"/>
      <c r="T8" s="5"/>
      <c r="U8" s="4"/>
      <c r="V8" s="5"/>
      <c r="W8" s="9"/>
      <c r="X8" s="5"/>
      <c r="Y8" s="6"/>
      <c r="AE8">
        <v>4</v>
      </c>
      <c r="AF8" t="str">
        <f>CONCATENATE(O7,O8,O9,O10,O11,O12,O13,O14)</f>
        <v/>
      </c>
      <c r="AG8">
        <f>IF(AF8="инфляция",1,0)</f>
        <v>0</v>
      </c>
    </row>
    <row r="9" spans="4:33" ht="17.100000000000001" customHeight="1" x14ac:dyDescent="0.25">
      <c r="E9" s="5"/>
      <c r="I9" s="5"/>
      <c r="K9" s="8"/>
      <c r="O9" s="5"/>
      <c r="Q9" s="1">
        <v>10</v>
      </c>
      <c r="T9" s="8"/>
      <c r="V9" s="5"/>
      <c r="X9" s="5"/>
      <c r="AE9">
        <v>5</v>
      </c>
      <c r="AF9" t="str">
        <f>CONCATENATE(V7,V8,V9,V10,V11,V12)</f>
        <v/>
      </c>
      <c r="AG9">
        <f>IF(AF9="убыток",1,0)</f>
        <v>0</v>
      </c>
    </row>
    <row r="10" spans="4:33" ht="17.100000000000001" customHeight="1" x14ac:dyDescent="0.25">
      <c r="E10" s="5"/>
      <c r="G10" s="1">
        <v>11</v>
      </c>
      <c r="I10" s="5"/>
      <c r="K10" s="5"/>
      <c r="O10" s="5"/>
      <c r="Q10" s="5"/>
      <c r="T10" s="5"/>
      <c r="V10" s="5"/>
      <c r="X10" s="5"/>
      <c r="AE10">
        <v>6</v>
      </c>
      <c r="AF10" t="str">
        <f>CONCATENATE(I8,I9,I10,I11,I12,I13)</f>
        <v/>
      </c>
      <c r="AG10">
        <f>IF(AF10="бюджет",1,0)</f>
        <v>0</v>
      </c>
    </row>
    <row r="11" spans="4:33" ht="17.100000000000001" customHeight="1" x14ac:dyDescent="0.25">
      <c r="E11" s="5"/>
      <c r="G11" s="7"/>
      <c r="I11" s="7"/>
      <c r="L11" s="1">
        <v>12</v>
      </c>
      <c r="O11" s="5"/>
      <c r="Q11" s="5"/>
      <c r="T11" s="5"/>
      <c r="V11" s="5"/>
      <c r="AE11">
        <v>7</v>
      </c>
      <c r="AF11" t="str">
        <f>CONCATENATE(E9,E10,E11,E12,E13,E14)</f>
        <v/>
      </c>
      <c r="AG11">
        <f>IF(AF11="пенсия",1,0)</f>
        <v>0</v>
      </c>
    </row>
    <row r="12" spans="4:33" ht="17.100000000000001" customHeight="1" x14ac:dyDescent="0.25">
      <c r="D12" s="1">
        <v>13</v>
      </c>
      <c r="E12" s="5"/>
      <c r="F12" s="6"/>
      <c r="G12" s="5"/>
      <c r="H12" s="5"/>
      <c r="I12" s="5"/>
      <c r="J12" s="5"/>
      <c r="K12" s="4"/>
      <c r="L12" s="5"/>
      <c r="M12" s="6"/>
      <c r="O12" s="7"/>
      <c r="Q12" s="7"/>
      <c r="T12" s="7"/>
      <c r="V12" s="5"/>
      <c r="AE12">
        <v>8</v>
      </c>
      <c r="AF12" t="str">
        <f>CONCATENATE(H8,I8,J8,K8,L8,M8,N8,O8,P8,Q8)</f>
        <v/>
      </c>
      <c r="AG12">
        <f>IF(AF12="сбережения",1,0)</f>
        <v>0</v>
      </c>
    </row>
    <row r="13" spans="4:33" ht="17.100000000000001" customHeight="1" x14ac:dyDescent="0.25">
      <c r="E13" s="5"/>
      <c r="G13" s="8"/>
      <c r="I13" s="8"/>
      <c r="L13" s="5"/>
      <c r="M13" s="1">
        <v>14</v>
      </c>
      <c r="N13" s="5"/>
      <c r="O13" s="5"/>
      <c r="P13" s="5"/>
      <c r="Q13" s="5"/>
      <c r="R13" s="5"/>
      <c r="S13" s="5"/>
      <c r="T13" s="5"/>
      <c r="U13" s="5"/>
      <c r="AE13">
        <v>9</v>
      </c>
      <c r="AF13" t="str">
        <f>CONCATENATE(S8,T8,U8,V8,W8,X8,Y8)</f>
        <v/>
      </c>
      <c r="AG13">
        <f>IF(AF13="прибыль",1,0)</f>
        <v>0</v>
      </c>
    </row>
    <row r="14" spans="4:33" ht="17.100000000000001" customHeight="1" x14ac:dyDescent="0.25">
      <c r="E14" s="5"/>
      <c r="G14" s="5"/>
      <c r="I14" s="1">
        <v>15</v>
      </c>
      <c r="L14" s="7"/>
      <c r="O14" s="8"/>
      <c r="Q14" s="8"/>
      <c r="T14" s="8"/>
      <c r="AE14">
        <v>10</v>
      </c>
      <c r="AF14" t="str">
        <f>CONCATENATE(Q10,Q11,Q12,Q13,Q14,Q15,Q16,Q17,Q18)</f>
        <v/>
      </c>
      <c r="AG14">
        <f>IF(AF14="облигация",1,0)</f>
        <v>0</v>
      </c>
    </row>
    <row r="15" spans="4:33" ht="17.100000000000001" customHeight="1" x14ac:dyDescent="0.25">
      <c r="G15" s="5"/>
      <c r="I15" s="5"/>
      <c r="J15" s="1">
        <v>16</v>
      </c>
      <c r="K15" s="5"/>
      <c r="L15" s="5"/>
      <c r="M15" s="5"/>
      <c r="N15" s="5"/>
      <c r="Q15" s="7"/>
      <c r="AE15">
        <v>11</v>
      </c>
      <c r="AF15" t="str">
        <f>CONCATENATE(G11,G12,G13,G14,G15)</f>
        <v/>
      </c>
      <c r="AG15">
        <f>IF(AF15="риски",1,0)</f>
        <v>0</v>
      </c>
    </row>
    <row r="16" spans="4:33" ht="17.100000000000001" customHeight="1" x14ac:dyDescent="0.25">
      <c r="I16" s="5"/>
      <c r="L16" s="8"/>
      <c r="N16" s="1">
        <v>17</v>
      </c>
      <c r="O16" s="5"/>
      <c r="P16" s="5"/>
      <c r="Q16" s="5"/>
      <c r="R16" s="5"/>
      <c r="S16" s="5"/>
      <c r="AE16">
        <v>12</v>
      </c>
      <c r="AF16" t="str">
        <f>CONCATENATE(L12,L13,L14,L15,L16,L17,L18,L19)</f>
        <v/>
      </c>
      <c r="AG16">
        <f>IF(AF16="инвестор",1,0)</f>
        <v>0</v>
      </c>
    </row>
    <row r="17" spans="8:33" ht="17.100000000000001" customHeight="1" x14ac:dyDescent="0.25">
      <c r="I17" s="5"/>
      <c r="L17" s="7"/>
      <c r="N17" s="7"/>
      <c r="Q17" s="8"/>
      <c r="AE17">
        <v>13</v>
      </c>
      <c r="AF17" t="str">
        <f>CONCATENATE(E12,F12,G12,H12,I12,J12,K12,L12,M12)</f>
        <v/>
      </c>
      <c r="AG17">
        <f>IF(AF17="стипендия",1,0)</f>
        <v>0</v>
      </c>
    </row>
    <row r="18" spans="8:33" ht="17.100000000000001" customHeight="1" x14ac:dyDescent="0.25">
      <c r="H18" s="1">
        <v>18</v>
      </c>
      <c r="I18" s="5"/>
      <c r="J18" s="6"/>
      <c r="K18" s="5"/>
      <c r="L18" s="5"/>
      <c r="M18" s="5"/>
      <c r="N18" s="5"/>
      <c r="O18" s="5"/>
      <c r="Q18" s="5"/>
      <c r="AE18">
        <v>14</v>
      </c>
      <c r="AF18" t="str">
        <f>CONCATENATE(N13,O13,P13,Q13,R13,S13,T13,U13)</f>
        <v/>
      </c>
      <c r="AG18">
        <f>IF(AF18="дивиденд",1,0)</f>
        <v>0</v>
      </c>
    </row>
    <row r="19" spans="8:33" ht="17.100000000000001" customHeight="1" x14ac:dyDescent="0.25">
      <c r="I19" s="5"/>
      <c r="L19" s="8"/>
      <c r="N19" s="8"/>
      <c r="AE19">
        <v>15</v>
      </c>
      <c r="AF19" t="str">
        <f>CONCATENATE(I15,I16,I17,I18,I19,I20)</f>
        <v/>
      </c>
      <c r="AG19">
        <f>IF(AF19="кредит",1,0)</f>
        <v>0</v>
      </c>
    </row>
    <row r="20" spans="8:33" ht="17.100000000000001" customHeight="1" x14ac:dyDescent="0.25">
      <c r="I20" s="5"/>
      <c r="N20" s="7"/>
      <c r="AE20">
        <v>16</v>
      </c>
      <c r="AF20" t="str">
        <f>CONCATENATE(K15,L15,M15,N15)</f>
        <v/>
      </c>
      <c r="AG20">
        <f>IF(AF20="пеня",1,0)</f>
        <v>0</v>
      </c>
    </row>
    <row r="21" spans="8:33" ht="17.100000000000001" customHeight="1" x14ac:dyDescent="0.25">
      <c r="K21" s="1">
        <v>19</v>
      </c>
      <c r="L21" s="5"/>
      <c r="M21" s="5"/>
      <c r="N21" s="5"/>
      <c r="O21" s="5"/>
      <c r="P21" s="5"/>
      <c r="Q21" s="5"/>
      <c r="AE21" t="s">
        <v>0</v>
      </c>
      <c r="AF21" t="str">
        <f>CONCATENATE(O16,P16,Q16,R16,S16)</f>
        <v/>
      </c>
      <c r="AG21">
        <f>IF(AF21="акция",1,0)</f>
        <v>0</v>
      </c>
    </row>
    <row r="22" spans="8:33" ht="17.100000000000001" customHeight="1" x14ac:dyDescent="0.25">
      <c r="N22" s="8"/>
      <c r="AE22" t="s">
        <v>1</v>
      </c>
      <c r="AF22" t="str">
        <f>CONCATENATE(N17,N18,N19,N20,N21,N22)</f>
        <v/>
      </c>
      <c r="AG22">
        <f>IF(AF22="фишинг",1,0)</f>
        <v>0</v>
      </c>
    </row>
    <row r="23" spans="8:33" ht="17.100000000000001" customHeight="1" x14ac:dyDescent="0.25">
      <c r="AE23">
        <v>18</v>
      </c>
      <c r="AF23" t="str">
        <f>CONCATENATE(I18,J18,K18,L18,M18,N18,O18)</f>
        <v/>
      </c>
      <c r="AG23">
        <f>IF(AF23="депозит",1,0)</f>
        <v>0</v>
      </c>
    </row>
    <row r="24" spans="8:33" ht="17.100000000000001" customHeight="1" x14ac:dyDescent="0.25">
      <c r="R24" s="12" t="s">
        <v>30</v>
      </c>
      <c r="S24" s="12"/>
      <c r="T24" s="12"/>
      <c r="U24" s="12"/>
      <c r="V24" s="12"/>
      <c r="W24" s="12"/>
      <c r="X24" s="12"/>
      <c r="Y24" s="12"/>
      <c r="Z24" s="12"/>
      <c r="AA24" s="12"/>
      <c r="AE24">
        <v>19</v>
      </c>
      <c r="AF24" t="str">
        <f>CONCATENATE(L21,M21,N21,O21,P21,Q21)</f>
        <v/>
      </c>
      <c r="AG24">
        <f>IF(AF24="деньги",1,0)</f>
        <v>0</v>
      </c>
    </row>
    <row r="25" spans="8:33" ht="17.100000000000001" customHeight="1" x14ac:dyDescent="0.35">
      <c r="K25" s="11" t="s">
        <v>31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G25">
        <f>SUM(AG5:AG24)</f>
        <v>0</v>
      </c>
    </row>
    <row r="26" spans="8:33" ht="17.100000000000001" customHeight="1" x14ac:dyDescent="0.25"/>
    <row r="27" spans="8:33" ht="17.100000000000001" customHeight="1" x14ac:dyDescent="0.25"/>
    <row r="28" spans="8:33" ht="17.100000000000001" customHeight="1" x14ac:dyDescent="0.25"/>
    <row r="29" spans="8:33" ht="17.100000000000001" customHeight="1" x14ac:dyDescent="0.25"/>
    <row r="30" spans="8:33" ht="17.100000000000001" customHeight="1" x14ac:dyDescent="0.25"/>
    <row r="31" spans="8:33" ht="17.100000000000001" customHeight="1" x14ac:dyDescent="0.25"/>
    <row r="32" spans="8:33" ht="17.100000000000001" customHeight="1" x14ac:dyDescent="0.25"/>
    <row r="33" ht="17.100000000000001" customHeight="1" x14ac:dyDescent="0.25"/>
    <row r="34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7.100000000000001" customHeight="1" x14ac:dyDescent="0.25"/>
    <row r="42" ht="17.100000000000001" customHeight="1" x14ac:dyDescent="0.25"/>
    <row r="43" ht="17.100000000000001" customHeight="1" x14ac:dyDescent="0.25"/>
    <row r="44" ht="17.100000000000001" customHeight="1" x14ac:dyDescent="0.25"/>
    <row r="45" ht="17.100000000000001" customHeight="1" x14ac:dyDescent="0.25"/>
    <row r="46" ht="17.100000000000001" customHeight="1" x14ac:dyDescent="0.25"/>
    <row r="47" ht="17.100000000000001" customHeight="1" x14ac:dyDescent="0.25"/>
    <row r="48" ht="17.100000000000001" customHeight="1" x14ac:dyDescent="0.25"/>
    <row r="49" ht="17.100000000000001" customHeight="1" x14ac:dyDescent="0.25"/>
    <row r="50" ht="17.100000000000001" customHeight="1" x14ac:dyDescent="0.25"/>
    <row r="51" ht="17.100000000000001" customHeight="1" x14ac:dyDescent="0.25"/>
    <row r="52" ht="17.100000000000001" customHeight="1" x14ac:dyDescent="0.25"/>
    <row r="53" ht="17.100000000000001" customHeight="1" x14ac:dyDescent="0.25"/>
    <row r="54" ht="17.100000000000001" customHeight="1" x14ac:dyDescent="0.25"/>
    <row r="55" ht="17.100000000000001" customHeight="1" x14ac:dyDescent="0.25"/>
    <row r="56" ht="17.100000000000001" customHeight="1" x14ac:dyDescent="0.25"/>
    <row r="57" ht="17.100000000000001" customHeight="1" x14ac:dyDescent="0.25"/>
    <row r="58" ht="17.100000000000001" customHeight="1" x14ac:dyDescent="0.25"/>
    <row r="59" ht="17.100000000000001" customHeight="1" x14ac:dyDescent="0.25"/>
    <row r="60" ht="17.100000000000001" customHeight="1" x14ac:dyDescent="0.25"/>
    <row r="61" ht="17.100000000000001" customHeight="1" x14ac:dyDescent="0.25"/>
    <row r="62" ht="17.100000000000001" customHeight="1" x14ac:dyDescent="0.25"/>
    <row r="63" ht="17.100000000000001" customHeight="1" x14ac:dyDescent="0.25"/>
    <row r="64" ht="17.100000000000001" customHeight="1" x14ac:dyDescent="0.25"/>
    <row r="65" ht="17.100000000000001" customHeight="1" x14ac:dyDescent="0.25"/>
    <row r="66" ht="17.100000000000001" customHeight="1" x14ac:dyDescent="0.25"/>
    <row r="67" ht="17.100000000000001" customHeight="1" x14ac:dyDescent="0.25"/>
    <row r="68" ht="17.100000000000001" customHeight="1" x14ac:dyDescent="0.25"/>
    <row r="69" ht="17.100000000000001" customHeight="1" x14ac:dyDescent="0.25"/>
    <row r="70" ht="17.100000000000001" customHeight="1" x14ac:dyDescent="0.25"/>
    <row r="71" ht="17.100000000000001" customHeight="1" x14ac:dyDescent="0.25"/>
    <row r="72" ht="17.100000000000001" customHeight="1" x14ac:dyDescent="0.25"/>
    <row r="73" ht="17.100000000000001" customHeight="1" x14ac:dyDescent="0.25"/>
    <row r="74" ht="17.100000000000001" customHeight="1" x14ac:dyDescent="0.25"/>
    <row r="75" ht="17.100000000000001" customHeight="1" x14ac:dyDescent="0.25"/>
    <row r="76" ht="17.100000000000001" customHeight="1" x14ac:dyDescent="0.25"/>
    <row r="77" ht="17.100000000000001" customHeight="1" x14ac:dyDescent="0.25"/>
    <row r="78" ht="17.100000000000001" customHeight="1" x14ac:dyDescent="0.25"/>
    <row r="79" ht="17.100000000000001" customHeight="1" x14ac:dyDescent="0.25"/>
    <row r="80" ht="17.100000000000001" customHeight="1" x14ac:dyDescent="0.25"/>
    <row r="81" ht="17.100000000000001" customHeight="1" x14ac:dyDescent="0.25"/>
    <row r="82" ht="17.100000000000001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</sheetData>
  <mergeCells count="2">
    <mergeCell ref="M1:N2"/>
    <mergeCell ref="R24:AA2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 r:id="rId2"/>
  <legacyDrawingHF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ключ</vt:lpstr>
      <vt:lpstr>кроссворд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2017-01-29T15:35:42Z</dcterms:created>
  <dcterms:modified xsi:type="dcterms:W3CDTF">2017-02-03T18:37:54Z</dcterms:modified>
</cp:coreProperties>
</file>